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4" i="1" l="1"/>
  <c r="H53" i="1"/>
  <c r="H52" i="1"/>
  <c r="H51" i="1"/>
  <c r="H50" i="1"/>
  <c r="H49" i="1"/>
  <c r="H48" i="1"/>
  <c r="H47" i="1"/>
  <c r="G54" i="1"/>
  <c r="G53" i="1"/>
  <c r="G52" i="1"/>
  <c r="G51" i="1"/>
  <c r="G50" i="1"/>
  <c r="G49" i="1"/>
  <c r="G48" i="1"/>
  <c r="G47" i="1"/>
  <c r="G39" i="1"/>
  <c r="F39" i="1"/>
  <c r="G72" i="12"/>
  <c r="AC72" i="12"/>
  <c r="AD72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K32" i="12"/>
  <c r="O32" i="12"/>
  <c r="U32" i="12"/>
  <c r="G33" i="12"/>
  <c r="I33" i="12"/>
  <c r="I32" i="12" s="1"/>
  <c r="K33" i="12"/>
  <c r="M33" i="12"/>
  <c r="M32" i="12" s="1"/>
  <c r="O33" i="12"/>
  <c r="Q33" i="12"/>
  <c r="Q32" i="12" s="1"/>
  <c r="U33" i="12"/>
  <c r="G35" i="12"/>
  <c r="I35" i="12"/>
  <c r="I34" i="12" s="1"/>
  <c r="K35" i="12"/>
  <c r="M35" i="12"/>
  <c r="O35" i="12"/>
  <c r="Q35" i="12"/>
  <c r="Q34" i="12" s="1"/>
  <c r="U35" i="12"/>
  <c r="G36" i="12"/>
  <c r="G34" i="12" s="1"/>
  <c r="I36" i="12"/>
  <c r="K36" i="12"/>
  <c r="O36" i="12"/>
  <c r="O34" i="12" s="1"/>
  <c r="Q36" i="12"/>
  <c r="U36" i="12"/>
  <c r="U34" i="12" s="1"/>
  <c r="G37" i="12"/>
  <c r="I37" i="12"/>
  <c r="K37" i="12"/>
  <c r="M37" i="12"/>
  <c r="O37" i="12"/>
  <c r="Q37" i="12"/>
  <c r="U37" i="12"/>
  <c r="G38" i="12"/>
  <c r="M38" i="12" s="1"/>
  <c r="I38" i="12"/>
  <c r="K38" i="12"/>
  <c r="K34" i="12" s="1"/>
  <c r="O38" i="12"/>
  <c r="Q38" i="12"/>
  <c r="U38" i="12"/>
  <c r="G39" i="12"/>
  <c r="I39" i="12"/>
  <c r="K39" i="12"/>
  <c r="M39" i="12"/>
  <c r="O39" i="12"/>
  <c r="Q39" i="12"/>
  <c r="U39" i="12"/>
  <c r="G41" i="12"/>
  <c r="I41" i="12"/>
  <c r="I40" i="12" s="1"/>
  <c r="K41" i="12"/>
  <c r="M41" i="12"/>
  <c r="O41" i="12"/>
  <c r="Q41" i="12"/>
  <c r="Q40" i="12" s="1"/>
  <c r="U41" i="12"/>
  <c r="G42" i="12"/>
  <c r="M42" i="12" s="1"/>
  <c r="I42" i="12"/>
  <c r="K42" i="12"/>
  <c r="K40" i="12" s="1"/>
  <c r="O42" i="12"/>
  <c r="Q42" i="12"/>
  <c r="U42" i="12"/>
  <c r="U40" i="12" s="1"/>
  <c r="G43" i="12"/>
  <c r="I43" i="12"/>
  <c r="K43" i="12"/>
  <c r="M43" i="12"/>
  <c r="O43" i="12"/>
  <c r="Q43" i="12"/>
  <c r="U43" i="12"/>
  <c r="G44" i="12"/>
  <c r="G40" i="12" s="1"/>
  <c r="I44" i="12"/>
  <c r="K44" i="12"/>
  <c r="O44" i="12"/>
  <c r="O40" i="12" s="1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I51" i="12"/>
  <c r="Q51" i="12"/>
  <c r="G52" i="12"/>
  <c r="G51" i="12" s="1"/>
  <c r="I52" i="12"/>
  <c r="K52" i="12"/>
  <c r="K51" i="12" s="1"/>
  <c r="O52" i="12"/>
  <c r="O51" i="12" s="1"/>
  <c r="Q52" i="12"/>
  <c r="U52" i="12"/>
  <c r="U51" i="12" s="1"/>
  <c r="G54" i="12"/>
  <c r="M54" i="12" s="1"/>
  <c r="I54" i="12"/>
  <c r="K54" i="12"/>
  <c r="K53" i="12" s="1"/>
  <c r="O54" i="12"/>
  <c r="O53" i="12" s="1"/>
  <c r="Q54" i="12"/>
  <c r="U54" i="12"/>
  <c r="U53" i="12" s="1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I53" i="12" s="1"/>
  <c r="K57" i="12"/>
  <c r="M57" i="12"/>
  <c r="O57" i="12"/>
  <c r="Q57" i="12"/>
  <c r="Q53" i="12" s="1"/>
  <c r="U57" i="12"/>
  <c r="G59" i="12"/>
  <c r="I59" i="12"/>
  <c r="I58" i="12" s="1"/>
  <c r="K59" i="12"/>
  <c r="M59" i="12"/>
  <c r="O59" i="12"/>
  <c r="Q59" i="12"/>
  <c r="Q58" i="12" s="1"/>
  <c r="U59" i="12"/>
  <c r="G60" i="12"/>
  <c r="G58" i="12" s="1"/>
  <c r="I60" i="12"/>
  <c r="K60" i="12"/>
  <c r="K58" i="12" s="1"/>
  <c r="O60" i="12"/>
  <c r="O58" i="12" s="1"/>
  <c r="Q60" i="12"/>
  <c r="U60" i="12"/>
  <c r="U58" i="12" s="1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G65" i="12"/>
  <c r="I65" i="12"/>
  <c r="I64" i="12" s="1"/>
  <c r="K65" i="12"/>
  <c r="M65" i="12"/>
  <c r="O65" i="12"/>
  <c r="Q65" i="12"/>
  <c r="Q64" i="12" s="1"/>
  <c r="U65" i="12"/>
  <c r="G66" i="12"/>
  <c r="M66" i="12" s="1"/>
  <c r="I66" i="12"/>
  <c r="K66" i="12"/>
  <c r="K64" i="12" s="1"/>
  <c r="O66" i="12"/>
  <c r="O64" i="12" s="1"/>
  <c r="Q66" i="12"/>
  <c r="U66" i="12"/>
  <c r="U64" i="12" s="1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5" i="1"/>
  <c r="H55" i="1"/>
  <c r="I55" i="1"/>
  <c r="G27" i="1"/>
  <c r="F40" i="1"/>
  <c r="G40" i="1"/>
  <c r="G25" i="1" s="1"/>
  <c r="H40" i="1"/>
  <c r="I40" i="1"/>
  <c r="J39" i="1" s="1"/>
  <c r="J40" i="1" s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53" i="12"/>
  <c r="M64" i="12"/>
  <c r="M60" i="12"/>
  <c r="M58" i="12" s="1"/>
  <c r="G53" i="12"/>
  <c r="M52" i="12"/>
  <c r="M51" i="12" s="1"/>
  <c r="M44" i="12"/>
  <c r="M40" i="12" s="1"/>
  <c r="M36" i="12"/>
  <c r="M34" i="12" s="1"/>
  <c r="M12" i="12"/>
  <c r="M8" i="12" s="1"/>
  <c r="I21" i="1"/>
  <c r="G21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<sst xmlns="http://schemas.openxmlformats.org/spreadsheetml/2006/main" count="399" uniqueCount="220">
  <si>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</si>
  <si>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</si>
  <si>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</si>
  <si>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</si>
  <si>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</si>
  <si>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</si>
  <si>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</si>
  <si>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</si>
  <si>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</si>
  <si>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</si>
  <si>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</si>
  <si>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</si>
  <si>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</si>
  <si>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</si>
  <si>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</si>
  <si>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</si>
  <si>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</si>
  <si>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</si>
  <si>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</si>
  <si>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</si>
  <si>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</si>
  <si>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</si>
  <si>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</si>
  <si>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</si>
  <si>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</si>
  <si>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</si>
  <si>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</si>
  <si>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</si>
  <si>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</si>
  <si>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</si>
  <si>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</si>
  <si>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</si>
  <si>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</si>
  <si>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</si>
  <si>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</si>
  <si>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</si>
  <si>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</si>
  <si>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</si>
  <si>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</si>
  <si>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</si>
  <si>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</si>
  <si>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</si>
  <si>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</si>
  <si>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</si>
  <si>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</si>
  <si>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Údolní 39 - ZTI - SO.01.03 - Přeložka přípojk</t>
  </si>
  <si>
    <t>Kancelář veřejného ochránce práv</t>
  </si>
  <si>
    <t>Údolní 39</t>
  </si>
  <si>
    <t>Brno</t>
  </si>
  <si>
    <t>602 00</t>
  </si>
  <si>
    <t>PROGIS PRO s.r.o</t>
  </si>
  <si>
    <t>Jeronýmova 1385/23</t>
  </si>
  <si>
    <t>Brno 18</t>
  </si>
  <si>
    <t>61800</t>
  </si>
  <si>
    <t>04785126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</si>
  <si>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</si>
  <si>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</si>
  <si>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</si>
  <si>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</si>
  <si>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</si>
  <si>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</si>
  <si>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</si>
  <si>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</si>
  <si>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</si>
  <si>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</si>
  <si>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</si>
  <si>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</si>
  <si>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</si>
  <si>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</si>
  <si>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</si>
  <si>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</si>
  <si>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</si>
  <si>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</si>
  <si>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</si>
  <si>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</si>
  <si>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</si>
  <si>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</si>
  <si>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</si>
  <si>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</si>
  <si>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</si>
  <si>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</si>
  <si>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</si>
  <si>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</si>
  <si>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</si>
  <si>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</si>
  <si>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</si>
  <si>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</si>
  <si>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</si>
  <si>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</si>
  <si>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</si>
  <si>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</si>
  <si>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</si>
  <si>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</si>
  <si>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</si>
  <si>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</si>
  <si>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</si>
  <si>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</si>
  <si>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</si>
  <si>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</si>
  <si>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</si>
  <si>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</si>
  <si>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</si>
  <si>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</si>
  <si>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</si>
  <si>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119001421R00</t>
  </si>
  <si>
    <t>Dočasné zajištění kabelů - do počtu 3 kabelů</t>
  </si>
  <si>
    <t>m</t>
  </si>
  <si>
    <t>POL1_0</t>
  </si>
  <si>
    <t>119001423R00</t>
  </si>
  <si>
    <t>Dočasné zajištění kabelů - v počtu nad 6 kabelů</t>
  </si>
  <si>
    <t>121101101R00</t>
  </si>
  <si>
    <t>Sejmutí ornice s přemístěním do 50 m</t>
  </si>
  <si>
    <t>m3</t>
  </si>
  <si>
    <t>130001101R00</t>
  </si>
  <si>
    <t>Příplatek za ztížené hloubení v blízkosti vedení</t>
  </si>
  <si>
    <t>131201201R00</t>
  </si>
  <si>
    <t>Hloubení zapažených jam v hor.3 do 100 m3</t>
  </si>
  <si>
    <t>132201212R00</t>
  </si>
  <si>
    <t>Hloubení rýh š.do 200 cm hor.3 do 1000m3,STROJNĚ</t>
  </si>
  <si>
    <t>132201219R00</t>
  </si>
  <si>
    <t>Příplatek za lepivost - hloubení rýh 200cm v hor.3</t>
  </si>
  <si>
    <t>139601102R00</t>
  </si>
  <si>
    <t>Ruční výkop jam, rýh a šachet v hornině tř. 3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</si>
  <si>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</si>
  <si>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</si>
  <si>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</si>
  <si>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</si>
  <si>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</si>
  <si>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161101101R00</t>
  </si>
  <si>
    <t>Svislé přemístění výkopku z hor.1-4 do 2,5 m</t>
  </si>
  <si>
    <t>162701105R14</t>
  </si>
  <si>
    <t>Vodorovné přemístění výkopku z hor.1-4 do 10000 m, kapacita vozu 12 m3</t>
  </si>
  <si>
    <t>167101101R00</t>
  </si>
  <si>
    <t>Nakládání výkopku z hor.1-4 v množství do 100 m3</t>
  </si>
  <si>
    <t>171201101R00</t>
  </si>
  <si>
    <t>Uložení sypaniny do násypů nezhutněných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</si>
  <si>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</si>
  <si>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</si>
  <si>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</si>
  <si>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</si>
  <si>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199000002R00</t>
  </si>
  <si>
    <t>Poplatek za skládku horniny 1- 4</t>
  </si>
  <si>
    <t>113107430R00</t>
  </si>
  <si>
    <t>Odstranění podkladu nad 50 m2,kam.těžené tl.30 cm</t>
  </si>
  <si>
    <t>113107615R00</t>
  </si>
  <si>
    <t>Odstranění podkladu nad 50 m2,kam.drcené tl.15 cm</t>
  </si>
  <si>
    <t>113108310R00</t>
  </si>
  <si>
    <t>Odstranění podkladu pl.do 50 m2, živice tl. 10 cm</t>
  </si>
  <si>
    <t>113108315R00</t>
  </si>
  <si>
    <t>Odstranění podkladu pl.do 50 m2, živice tl. 15 cm</t>
  </si>
  <si>
    <t>113201111R00</t>
  </si>
  <si>
    <t>Vytrhání obrub chodníkových ležatých</t>
  </si>
  <si>
    <t>113108442R00</t>
  </si>
  <si>
    <t>Rozrytí krytu,kamenivo bez zhut.,se živič. pojivem</t>
  </si>
  <si>
    <t>451572111RK1</t>
  </si>
  <si>
    <t>Lože pod potrubí z kameniva těženého 0 - 4 mm, kraj Jihomoravský</t>
  </si>
  <si>
    <t>566901111R00</t>
  </si>
  <si>
    <t>Vyspravení podkladu po překopech štěrkopískem</t>
  </si>
  <si>
    <t>572952111R00</t>
  </si>
  <si>
    <t>Vyspravení krytu po překopu asf.betonem tl.do 5 cm</t>
  </si>
  <si>
    <t>572952112R00</t>
  </si>
  <si>
    <t>Vyspravení krytu po překopu asf.betonem tl.do 7 cm</t>
  </si>
  <si>
    <t>572942112R00</t>
  </si>
  <si>
    <t>Vyspravení krytu po překopu lit.asfaltem, do 6 cm</t>
  </si>
  <si>
    <t>572942111R00</t>
  </si>
  <si>
    <t>Vyspravení krytu po překopu lit.asfaltem, do 4 cm</t>
  </si>
  <si>
    <t>871171121R00</t>
  </si>
  <si>
    <t>Montáž trubek polyetylenových ve výkopu d 40 mm</t>
  </si>
  <si>
    <t>879172199R00</t>
  </si>
  <si>
    <t>Příplatek za montáž vodovodních přípojek DN 32-80</t>
  </si>
  <si>
    <t>kus</t>
  </si>
  <si>
    <t>891359111R00</t>
  </si>
  <si>
    <t>Montáž navrtávacích pasů DN 200</t>
  </si>
  <si>
    <t>42273330R</t>
  </si>
  <si>
    <t>Pas navrtávací na potrubí DN 200 - 5/4" závitový</t>
  </si>
  <si>
    <t>POL3_0</t>
  </si>
  <si>
    <t>PC</t>
  </si>
  <si>
    <t>Šoupátko vodárenské -5/4, +m</t>
  </si>
  <si>
    <t>Isiflo 5/4</t>
  </si>
  <si>
    <t>Zemní souprava teleskop. 1,3-1,8m, +m</t>
  </si>
  <si>
    <t xml:space="preserve">Před cena </t>
  </si>
  <si>
    <t>Poklop. ZS+m</t>
  </si>
  <si>
    <t>Vodoměrná šachta 1,2x0,9x1,9 + poklop, plast -vyztužený, nebo beton izolovaný</t>
  </si>
  <si>
    <t>Dem. stávající vodovodní přípojky, včetně odpojení, na vod. řadu a likvidace vod. šachty</t>
  </si>
  <si>
    <t>919735114R00</t>
  </si>
  <si>
    <t>Řezání stávajícího živičného krytu tl. 15 - 20 cm</t>
  </si>
  <si>
    <t>979087212R00</t>
  </si>
  <si>
    <t>Nakládání suti na dopravní prostředky</t>
  </si>
  <si>
    <t>t</t>
  </si>
  <si>
    <t>979084216R00</t>
  </si>
  <si>
    <t>Vodorovná doprava vybour. hmot po suchu do 5 km</t>
  </si>
  <si>
    <t>979084219R00</t>
  </si>
  <si>
    <t>Příplatek k dopravě vybour.hmot za dalších 5 km</t>
  </si>
  <si>
    <t>979024441R00</t>
  </si>
  <si>
    <t>Očištění vybour. obrubníků všech loží a výplní</t>
  </si>
  <si>
    <t>998225394R00</t>
  </si>
  <si>
    <t>Přesun hmot, oprava komunikací, příplatek do 5 km</t>
  </si>
  <si>
    <t>998225395R00</t>
  </si>
  <si>
    <t>Přesun hmot, oprava komunikací, přípl. dalších 5km</t>
  </si>
  <si>
    <t>998276101R00</t>
  </si>
  <si>
    <t>Přesun hmot, trubní vedení plastová, otevř. výkop</t>
  </si>
  <si>
    <t>998276118R00</t>
  </si>
  <si>
    <t>Přesun hmot, trubní vedení plastová, příplatek 5km</t>
  </si>
  <si>
    <t>998276119R00</t>
  </si>
  <si>
    <t>Přesun hmot, tr. vedení plast., přípl. dalších 5km</t>
  </si>
  <si>
    <t>722235114R00</t>
  </si>
  <si>
    <t>Kohout kulový, vnitř.-vnitř.z. IVAR PERFECTA DN 32</t>
  </si>
  <si>
    <t>722235144R00</t>
  </si>
  <si>
    <t>Kohout kulový s odvodn. vnitř.-vnitř.z. IVAR DN 32</t>
  </si>
  <si>
    <t>Uklidňovací kus 0,2m + redukce 1"/5/4" +m</t>
  </si>
  <si>
    <t>722235111R00</t>
  </si>
  <si>
    <t>Kohout kulový, vnitř.-vnitř.z. IVAR PERFECTA DN 15</t>
  </si>
  <si>
    <t>722235654R00</t>
  </si>
  <si>
    <t>Ventil zpětný EURA-SPRINT, IVAR.CIM 30 VA DN 32</t>
  </si>
  <si>
    <t>998722101R00</t>
  </si>
  <si>
    <t>Přesun hmot pro vnitřní vodovod,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</si>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</sst>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SUMIF(F47:F54,A16,G47:G54)+SUMIF(F47:F54,"PSU",G47:G54)</f>
        <v>0</v>
      </c>
      <c r="F16" s="85"/>
      <c r="G16" s="84">
        <f>SUMIF(F47:F54,A16,H47:H54)+SUMIF(F47:F54,"PSU",H47:H54)</f>
        <v>0</v>
      </c>
      <c r="H16" s="85"/>
      <c r="I16" s="84">
        <f>SUMIF(F47:F54,A16,I47:I54)+SUMIF(F47:F54,"PSU",I47:I54)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SUMIF(F47:F54,A17,G47:G54)</f>
        <v>0</v>
      </c>
      <c r="F17" s="85"/>
      <c r="G17" s="84">
        <f>SUMIF(F47:F54,A17,H47:H54)</f>
        <v>0</v>
      </c>
      <c r="H17" s="85"/>
      <c r="I17" s="84">
        <f>SUMIF(F47:F54,A17,I47:I54)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SUMIF(F47:F54,A18,G47:G54)</f>
        <v>0</v>
      </c>
      <c r="F18" s="85"/>
      <c r="G18" s="84">
        <f>SUMIF(F47:F54,A18,H47:H54)</f>
        <v>0</v>
      </c>
      <c r="H18" s="85"/>
      <c r="I18" s="84">
        <f>SUMIF(F47:F54,A18,I47:I54)</f>
        <v>0</v>
      </c>
      <c r="J18" s="94"/>
    </row>
    <row r="19" spans="1:10" ht="23.25" customHeight="1" x14ac:dyDescent="0.2">
      <c r="A19" s="196" t="s">
        <v>75</v>
      </c>
      <c r="B19" s="197" t="s">
        <v>26</v>
      </c>
      <c r="C19" s="58"/>
      <c r="D19" s="59"/>
      <c r="E19" s="84">
        <f>SUMIF(F47:F54,A19,G47:G54)</f>
        <v>0</v>
      </c>
      <c r="F19" s="85"/>
      <c r="G19" s="84">
        <f>SUMIF(F47:F54,A19,H47:H54)</f>
        <v>0</v>
      </c>
      <c r="H19" s="85"/>
      <c r="I19" s="84">
        <f>SUMIF(F47:F54,A19,I47:I54)</f>
        <v>0</v>
      </c>
      <c r="J19" s="94"/>
    </row>
    <row r="20" spans="1:10" ht="23.25" customHeight="1" x14ac:dyDescent="0.2">
      <c r="A20" s="196" t="s">
        <v>76</v>
      </c>
      <c r="B20" s="197" t="s">
        <v>27</v>
      </c>
      <c r="C20" s="58"/>
      <c r="D20" s="59"/>
      <c r="E20" s="84">
        <f>SUMIF(F47:F54,A20,G47:G54)</f>
        <v>0</v>
      </c>
      <c r="F20" s="85"/>
      <c r="G20" s="84">
        <f>SUMIF(F47:F54,A20,H47:H54)</f>
        <v>0</v>
      </c>
      <c r="H20" s="85"/>
      <c r="I20" s="84">
        <f>SUMIF(F47:F54,A20,I47:I54)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Pol'!AC72</f>
        <v>0</v>
      </c>
      <c r="G39" s="149">
        <f>' Pol'!AD72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55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57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58</v>
      </c>
      <c r="G46" s="175" t="s">
        <v>29</v>
      </c>
      <c r="H46" s="175" t="s">
        <v>30</v>
      </c>
      <c r="I46" s="176" t="s">
        <v>28</v>
      </c>
      <c r="J46" s="176"/>
    </row>
    <row r="47" spans="1:10" ht="25.5" customHeight="1" x14ac:dyDescent="0.2">
      <c r="A47" s="166"/>
      <c r="B47" s="177" t="s">
        <v>59</v>
      </c>
      <c r="C47" s="178" t="s">
        <v>60</v>
      </c>
      <c r="D47" s="179"/>
      <c r="E47" s="179"/>
      <c r="F47" s="183" t="s">
        <v>23</v>
      </c>
      <c r="G47" s="184">
        <f>' Pol'!I8</f>
        <v>0</v>
      </c>
      <c r="H47" s="184">
        <f>' Pol'!K8</f>
        <v>0</v>
      </c>
      <c r="I47" s="185"/>
      <c r="J47" s="185"/>
    </row>
    <row r="48" spans="1:10" ht="25.5" customHeight="1" x14ac:dyDescent="0.2">
      <c r="A48" s="166"/>
      <c r="B48" s="169" t="s">
        <v>61</v>
      </c>
      <c r="C48" s="168" t="s">
        <v>62</v>
      </c>
      <c r="D48" s="170"/>
      <c r="E48" s="170"/>
      <c r="F48" s="186" t="s">
        <v>23</v>
      </c>
      <c r="G48" s="187">
        <f>' Pol'!I32</f>
        <v>0</v>
      </c>
      <c r="H48" s="187">
        <f>' Pol'!K32</f>
        <v>0</v>
      </c>
      <c r="I48" s="188"/>
      <c r="J48" s="188"/>
    </row>
    <row r="49" spans="1:10" ht="25.5" customHeight="1" x14ac:dyDescent="0.2">
      <c r="A49" s="166"/>
      <c r="B49" s="169" t="s">
        <v>63</v>
      </c>
      <c r="C49" s="168" t="s">
        <v>64</v>
      </c>
      <c r="D49" s="170"/>
      <c r="E49" s="170"/>
      <c r="F49" s="186" t="s">
        <v>23</v>
      </c>
      <c r="G49" s="187">
        <f>' Pol'!I34</f>
        <v>0</v>
      </c>
      <c r="H49" s="187">
        <f>' Pol'!K34</f>
        <v>0</v>
      </c>
      <c r="I49" s="188"/>
      <c r="J49" s="188"/>
    </row>
    <row r="50" spans="1:10" ht="25.5" customHeight="1" x14ac:dyDescent="0.2">
      <c r="A50" s="166"/>
      <c r="B50" s="169" t="s">
        <v>65</v>
      </c>
      <c r="C50" s="168" t="s">
        <v>66</v>
      </c>
      <c r="D50" s="170"/>
      <c r="E50" s="170"/>
      <c r="F50" s="186" t="s">
        <v>23</v>
      </c>
      <c r="G50" s="187">
        <f>' Pol'!I40</f>
        <v>0</v>
      </c>
      <c r="H50" s="187">
        <f>' Pol'!K40</f>
        <v>0</v>
      </c>
      <c r="I50" s="188"/>
      <c r="J50" s="188"/>
    </row>
    <row r="51" spans="1:10" ht="25.5" customHeight="1" x14ac:dyDescent="0.2">
      <c r="A51" s="166"/>
      <c r="B51" s="169" t="s">
        <v>67</v>
      </c>
      <c r="C51" s="168" t="s">
        <v>68</v>
      </c>
      <c r="D51" s="170"/>
      <c r="E51" s="170"/>
      <c r="F51" s="186" t="s">
        <v>23</v>
      </c>
      <c r="G51" s="187">
        <f>' Pol'!I51</f>
        <v>0</v>
      </c>
      <c r="H51" s="187">
        <f>' Pol'!K51</f>
        <v>0</v>
      </c>
      <c r="I51" s="188"/>
      <c r="J51" s="188"/>
    </row>
    <row r="52" spans="1:10" ht="25.5" customHeight="1" x14ac:dyDescent="0.2">
      <c r="A52" s="166"/>
      <c r="B52" s="169" t="s">
        <v>69</v>
      </c>
      <c r="C52" s="168" t="s">
        <v>70</v>
      </c>
      <c r="D52" s="170"/>
      <c r="E52" s="170"/>
      <c r="F52" s="186" t="s">
        <v>23</v>
      </c>
      <c r="G52" s="187">
        <f>' Pol'!I53</f>
        <v>0</v>
      </c>
      <c r="H52" s="187">
        <f>' Pol'!K53</f>
        <v>0</v>
      </c>
      <c r="I52" s="188"/>
      <c r="J52" s="188"/>
    </row>
    <row r="53" spans="1:10" ht="25.5" customHeight="1" x14ac:dyDescent="0.2">
      <c r="A53" s="166"/>
      <c r="B53" s="169" t="s">
        <v>71</v>
      </c>
      <c r="C53" s="168" t="s">
        <v>72</v>
      </c>
      <c r="D53" s="170"/>
      <c r="E53" s="170"/>
      <c r="F53" s="186" t="s">
        <v>23</v>
      </c>
      <c r="G53" s="187">
        <f>' Pol'!I58</f>
        <v>0</v>
      </c>
      <c r="H53" s="187">
        <f>' Pol'!K58</f>
        <v>0</v>
      </c>
      <c r="I53" s="188"/>
      <c r="J53" s="188"/>
    </row>
    <row r="54" spans="1:10" ht="25.5" customHeight="1" x14ac:dyDescent="0.2">
      <c r="A54" s="166"/>
      <c r="B54" s="180" t="s">
        <v>73</v>
      </c>
      <c r="C54" s="181" t="s">
        <v>74</v>
      </c>
      <c r="D54" s="182"/>
      <c r="E54" s="182"/>
      <c r="F54" s="189" t="s">
        <v>24</v>
      </c>
      <c r="G54" s="190">
        <f>' Pol'!I64</f>
        <v>0</v>
      </c>
      <c r="H54" s="190">
        <f>' Pol'!K64</f>
        <v>0</v>
      </c>
      <c r="I54" s="191"/>
      <c r="J54" s="191"/>
    </row>
    <row r="55" spans="1:10" ht="25.5" customHeight="1" x14ac:dyDescent="0.2">
      <c r="A55" s="167"/>
      <c r="B55" s="173" t="s">
        <v>1</v>
      </c>
      <c r="C55" s="173"/>
      <c r="D55" s="174"/>
      <c r="E55" s="174"/>
      <c r="F55" s="192"/>
      <c r="G55" s="193">
        <f>SUM(G47:G54)</f>
        <v>0</v>
      </c>
      <c r="H55" s="193">
        <f>SUM(H47:H54)</f>
        <v>0</v>
      </c>
      <c r="I55" s="194">
        <f>SUM(I47:I54)</f>
        <v>0</v>
      </c>
      <c r="J55" s="194"/>
    </row>
    <row r="56" spans="1:10" x14ac:dyDescent="0.2">
      <c r="F56" s="195"/>
      <c r="G56" s="131"/>
      <c r="H56" s="195"/>
      <c r="I56" s="131"/>
      <c r="J56" s="131"/>
    </row>
    <row r="57" spans="1:10" x14ac:dyDescent="0.2">
      <c r="F57" s="195"/>
      <c r="G57" s="131"/>
      <c r="H57" s="195"/>
      <c r="I57" s="131"/>
      <c r="J57" s="131"/>
    </row>
    <row r="58" spans="1:10" x14ac:dyDescent="0.2">
      <c r="F58" s="195"/>
      <c r="G58" s="131"/>
      <c r="H58" s="195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78</v>
      </c>
    </row>
    <row r="2" spans="1:60" ht="24.95" customHeight="1" x14ac:dyDescent="0.2">
      <c r="A2" s="206" t="s">
        <v>77</v>
      </c>
      <c r="B2" s="200"/>
      <c r="C2" s="201" t="s">
        <v>45</v>
      </c>
      <c r="D2" s="202"/>
      <c r="E2" s="202"/>
      <c r="F2" s="202"/>
      <c r="G2" s="208"/>
      <c r="AE2" t="s">
        <v>79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80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81</v>
      </c>
    </row>
    <row r="5" spans="1:60" hidden="1" x14ac:dyDescent="0.2">
      <c r="A5" s="210" t="s">
        <v>82</v>
      </c>
      <c r="B5" s="211"/>
      <c r="C5" s="212"/>
      <c r="D5" s="213"/>
      <c r="E5" s="214"/>
      <c r="F5" s="214"/>
      <c r="G5" s="215"/>
      <c r="AE5" t="s">
        <v>83</v>
      </c>
    </row>
    <row r="6" spans="1:60" x14ac:dyDescent="0.2">
      <c r="D6" s="198"/>
    </row>
    <row r="7" spans="1:60" ht="38.25" x14ac:dyDescent="0.2">
      <c r="A7" s="220" t="s">
        <v>84</v>
      </c>
      <c r="B7" s="221" t="s">
        <v>85</v>
      </c>
      <c r="C7" s="221" t="s">
        <v>86</v>
      </c>
      <c r="D7" s="235" t="s">
        <v>87</v>
      </c>
      <c r="E7" s="220" t="s">
        <v>88</v>
      </c>
      <c r="F7" s="216" t="s">
        <v>89</v>
      </c>
      <c r="G7" s="236" t="s">
        <v>28</v>
      </c>
      <c r="H7" s="237" t="s">
        <v>29</v>
      </c>
      <c r="I7" s="237" t="s">
        <v>90</v>
      </c>
      <c r="J7" s="237" t="s">
        <v>30</v>
      </c>
      <c r="K7" s="237" t="s">
        <v>91</v>
      </c>
      <c r="L7" s="237" t="s">
        <v>92</v>
      </c>
      <c r="M7" s="237" t="s">
        <v>93</v>
      </c>
      <c r="N7" s="237" t="s">
        <v>94</v>
      </c>
      <c r="O7" s="237" t="s">
        <v>95</v>
      </c>
      <c r="P7" s="237" t="s">
        <v>96</v>
      </c>
      <c r="Q7" s="237" t="s">
        <v>97</v>
      </c>
      <c r="R7" s="237" t="s">
        <v>98</v>
      </c>
      <c r="S7" s="237" t="s">
        <v>99</v>
      </c>
      <c r="T7" s="237" t="s">
        <v>100</v>
      </c>
      <c r="U7" s="222" t="s">
        <v>101</v>
      </c>
    </row>
    <row r="8" spans="1:60" x14ac:dyDescent="0.2">
      <c r="A8" s="238" t="s">
        <v>102</v>
      </c>
      <c r="B8" s="239" t="s">
        <v>59</v>
      </c>
      <c r="C8" s="240" t="s">
        <v>60</v>
      </c>
      <c r="D8" s="241"/>
      <c r="E8" s="242"/>
      <c r="F8" s="229"/>
      <c r="G8" s="229">
        <f>SUMIF(AE9:AE31,"&lt;&gt;NOR",G9:G31)</f>
        <v>0</v>
      </c>
      <c r="H8" s="229"/>
      <c r="I8" s="229">
        <f>SUM(I9:I31)</f>
        <v>0</v>
      </c>
      <c r="J8" s="229"/>
      <c r="K8" s="229">
        <f>SUM(K9:K31)</f>
        <v>0</v>
      </c>
      <c r="L8" s="229"/>
      <c r="M8" s="229">
        <f>SUM(M9:M31)</f>
        <v>0</v>
      </c>
      <c r="N8" s="229"/>
      <c r="O8" s="229">
        <f>SUM(O9:O31)</f>
        <v>7.42</v>
      </c>
      <c r="P8" s="229"/>
      <c r="Q8" s="229">
        <f>SUM(Q9:Q31)</f>
        <v>10.620000000000001</v>
      </c>
      <c r="R8" s="229"/>
      <c r="S8" s="229"/>
      <c r="T8" s="243"/>
      <c r="U8" s="229">
        <f>SUM(U9:U31)</f>
        <v>98.76</v>
      </c>
      <c r="AE8" t="s">
        <v>103</v>
      </c>
    </row>
    <row r="9" spans="1:60" outlineLevel="1" x14ac:dyDescent="0.2">
      <c r="A9" s="218">
        <v>1</v>
      </c>
      <c r="B9" s="223" t="s">
        <v>104</v>
      </c>
      <c r="C9" s="266" t="s">
        <v>105</v>
      </c>
      <c r="D9" s="225" t="s">
        <v>106</v>
      </c>
      <c r="E9" s="227">
        <v>4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2.478E-2</v>
      </c>
      <c r="O9" s="231">
        <f>ROUND(E9*N9,2)</f>
        <v>0.1</v>
      </c>
      <c r="P9" s="231">
        <v>0</v>
      </c>
      <c r="Q9" s="231">
        <f>ROUND(E9*P9,2)</f>
        <v>0</v>
      </c>
      <c r="R9" s="231"/>
      <c r="S9" s="231"/>
      <c r="T9" s="232">
        <v>0.54700000000000004</v>
      </c>
      <c r="U9" s="231">
        <f>ROUND(E9*T9,2)</f>
        <v>2.19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107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3" t="s">
        <v>108</v>
      </c>
      <c r="C10" s="266" t="s">
        <v>109</v>
      </c>
      <c r="D10" s="225" t="s">
        <v>106</v>
      </c>
      <c r="E10" s="227">
        <v>2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31">
        <v>6.9629999999999997E-2</v>
      </c>
      <c r="O10" s="231">
        <f>ROUND(E10*N10,2)</f>
        <v>0.14000000000000001</v>
      </c>
      <c r="P10" s="231">
        <v>0</v>
      </c>
      <c r="Q10" s="231">
        <f>ROUND(E10*P10,2)</f>
        <v>0</v>
      </c>
      <c r="R10" s="231"/>
      <c r="S10" s="231"/>
      <c r="T10" s="232">
        <v>1.246</v>
      </c>
      <c r="U10" s="231">
        <f>ROUND(E10*T10,2)</f>
        <v>2.4900000000000002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107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3" t="s">
        <v>110</v>
      </c>
      <c r="C11" s="266" t="s">
        <v>111</v>
      </c>
      <c r="D11" s="225" t="s">
        <v>112</v>
      </c>
      <c r="E11" s="227">
        <v>6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9.2999999999999999E-2</v>
      </c>
      <c r="U11" s="231">
        <f>ROUND(E11*T11,2)</f>
        <v>0.56000000000000005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107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>
        <v>4</v>
      </c>
      <c r="B12" s="223" t="s">
        <v>113</v>
      </c>
      <c r="C12" s="266" t="s">
        <v>114</v>
      </c>
      <c r="D12" s="225" t="s">
        <v>112</v>
      </c>
      <c r="E12" s="227">
        <v>6.4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1.7629999999999999</v>
      </c>
      <c r="U12" s="231">
        <f>ROUND(E12*T12,2)</f>
        <v>11.28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107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>
        <v>5</v>
      </c>
      <c r="B13" s="223" t="s">
        <v>115</v>
      </c>
      <c r="C13" s="266" t="s">
        <v>116</v>
      </c>
      <c r="D13" s="225" t="s">
        <v>112</v>
      </c>
      <c r="E13" s="227">
        <v>7.4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2.2490000000000001</v>
      </c>
      <c r="U13" s="231">
        <f>ROUND(E13*T13,2)</f>
        <v>16.64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107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>
        <v>6</v>
      </c>
      <c r="B14" s="223" t="s">
        <v>117</v>
      </c>
      <c r="C14" s="266" t="s">
        <v>118</v>
      </c>
      <c r="D14" s="225" t="s">
        <v>112</v>
      </c>
      <c r="E14" s="227">
        <v>9.4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/>
      <c r="T14" s="232">
        <v>0.16</v>
      </c>
      <c r="U14" s="231">
        <f>ROUND(E14*T14,2)</f>
        <v>1.5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107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7</v>
      </c>
      <c r="B15" s="223" t="s">
        <v>119</v>
      </c>
      <c r="C15" s="266" t="s">
        <v>120</v>
      </c>
      <c r="D15" s="225" t="s">
        <v>112</v>
      </c>
      <c r="E15" s="227">
        <v>9.4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8.4000000000000005E-2</v>
      </c>
      <c r="U15" s="231">
        <f>ROUND(E15*T15,2)</f>
        <v>0.79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107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8</v>
      </c>
      <c r="B16" s="223" t="s">
        <v>121</v>
      </c>
      <c r="C16" s="266" t="s">
        <v>122</v>
      </c>
      <c r="D16" s="225" t="s">
        <v>112</v>
      </c>
      <c r="E16" s="227">
        <v>6.4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3.5329999999999999</v>
      </c>
      <c r="U16" s="231">
        <f>ROUND(E16*T16,2)</f>
        <v>22.61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107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9</v>
      </c>
      <c r="B17" s="223" t="s">
        <v>123</v>
      </c>
      <c r="C17" s="266" t="s">
        <v>124</v>
      </c>
      <c r="D17" s="225" t="s">
        <v>125</v>
      </c>
      <c r="E17" s="227">
        <v>40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9.8999999999999999E-4</v>
      </c>
      <c r="O17" s="231">
        <f>ROUND(E17*N17,2)</f>
        <v>0.04</v>
      </c>
      <c r="P17" s="231">
        <v>0</v>
      </c>
      <c r="Q17" s="231">
        <f>ROUND(E17*P17,2)</f>
        <v>0</v>
      </c>
      <c r="R17" s="231"/>
      <c r="S17" s="231"/>
      <c r="T17" s="232">
        <v>0.23599999999999999</v>
      </c>
      <c r="U17" s="231">
        <f>ROUND(E17*T17,2)</f>
        <v>9.44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107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>
        <v>10</v>
      </c>
      <c r="B18" s="223" t="s">
        <v>126</v>
      </c>
      <c r="C18" s="266" t="s">
        <v>127</v>
      </c>
      <c r="D18" s="225" t="s">
        <v>125</v>
      </c>
      <c r="E18" s="227">
        <v>40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7.0000000000000007E-2</v>
      </c>
      <c r="U18" s="231">
        <f>ROUND(E18*T18,2)</f>
        <v>2.8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107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>
        <v>11</v>
      </c>
      <c r="B19" s="223" t="s">
        <v>128</v>
      </c>
      <c r="C19" s="266" t="s">
        <v>129</v>
      </c>
      <c r="D19" s="225" t="s">
        <v>112</v>
      </c>
      <c r="E19" s="227">
        <v>15.8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0.34499999999999997</v>
      </c>
      <c r="U19" s="231">
        <f>ROUND(E19*T19,2)</f>
        <v>5.45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107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18">
        <v>12</v>
      </c>
      <c r="B20" s="223" t="s">
        <v>130</v>
      </c>
      <c r="C20" s="266" t="s">
        <v>131</v>
      </c>
      <c r="D20" s="225" t="s">
        <v>112</v>
      </c>
      <c r="E20" s="227">
        <v>13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1.0999999999999999E-2</v>
      </c>
      <c r="U20" s="231">
        <f>ROUND(E20*T20,2)</f>
        <v>0.14000000000000001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107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13</v>
      </c>
      <c r="B21" s="223" t="s">
        <v>132</v>
      </c>
      <c r="C21" s="266" t="s">
        <v>133</v>
      </c>
      <c r="D21" s="225" t="s">
        <v>112</v>
      </c>
      <c r="E21" s="227">
        <v>13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0.65200000000000002</v>
      </c>
      <c r="U21" s="231">
        <f>ROUND(E21*T21,2)</f>
        <v>8.48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107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14</v>
      </c>
      <c r="B22" s="223" t="s">
        <v>134</v>
      </c>
      <c r="C22" s="266" t="s">
        <v>135</v>
      </c>
      <c r="D22" s="225" t="s">
        <v>112</v>
      </c>
      <c r="E22" s="227">
        <v>13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3.1E-2</v>
      </c>
      <c r="U22" s="231">
        <f>ROUND(E22*T22,2)</f>
        <v>0.4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107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>
        <v>15</v>
      </c>
      <c r="B23" s="223" t="s">
        <v>136</v>
      </c>
      <c r="C23" s="266" t="s">
        <v>137</v>
      </c>
      <c r="D23" s="225" t="s">
        <v>112</v>
      </c>
      <c r="E23" s="227">
        <v>3.8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0.20200000000000001</v>
      </c>
      <c r="U23" s="231">
        <f>ROUND(E23*T23,2)</f>
        <v>0.77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107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>
        <v>16</v>
      </c>
      <c r="B24" s="223" t="s">
        <v>138</v>
      </c>
      <c r="C24" s="266" t="s">
        <v>139</v>
      </c>
      <c r="D24" s="225" t="s">
        <v>112</v>
      </c>
      <c r="E24" s="227">
        <v>4.2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31">
        <v>1.7</v>
      </c>
      <c r="O24" s="231">
        <f>ROUND(E24*N24,2)</f>
        <v>7.14</v>
      </c>
      <c r="P24" s="231">
        <v>0</v>
      </c>
      <c r="Q24" s="231">
        <f>ROUND(E24*P24,2)</f>
        <v>0</v>
      </c>
      <c r="R24" s="231"/>
      <c r="S24" s="231"/>
      <c r="T24" s="232">
        <v>1.587</v>
      </c>
      <c r="U24" s="231">
        <f>ROUND(E24*T24,2)</f>
        <v>6.67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107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17</v>
      </c>
      <c r="B25" s="223" t="s">
        <v>140</v>
      </c>
      <c r="C25" s="266" t="s">
        <v>141</v>
      </c>
      <c r="D25" s="225" t="s">
        <v>112</v>
      </c>
      <c r="E25" s="227">
        <v>13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0</v>
      </c>
      <c r="U25" s="23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107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>
        <v>18</v>
      </c>
      <c r="B26" s="223" t="s">
        <v>142</v>
      </c>
      <c r="C26" s="266" t="s">
        <v>143</v>
      </c>
      <c r="D26" s="225" t="s">
        <v>125</v>
      </c>
      <c r="E26" s="227">
        <v>7.2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0</v>
      </c>
      <c r="O26" s="231">
        <f>ROUND(E26*N26,2)</f>
        <v>0</v>
      </c>
      <c r="P26" s="231">
        <v>0.66</v>
      </c>
      <c r="Q26" s="231">
        <f>ROUND(E26*P26,2)</f>
        <v>4.75</v>
      </c>
      <c r="R26" s="231"/>
      <c r="S26" s="231"/>
      <c r="T26" s="232">
        <v>7.8E-2</v>
      </c>
      <c r="U26" s="231">
        <f>ROUND(E26*T26,2)</f>
        <v>0.56000000000000005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107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19</v>
      </c>
      <c r="B27" s="223" t="s">
        <v>144</v>
      </c>
      <c r="C27" s="266" t="s">
        <v>145</v>
      </c>
      <c r="D27" s="225" t="s">
        <v>125</v>
      </c>
      <c r="E27" s="227">
        <v>7.2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0.33</v>
      </c>
      <c r="Q27" s="231">
        <f>ROUND(E27*P27,2)</f>
        <v>2.38</v>
      </c>
      <c r="R27" s="231"/>
      <c r="S27" s="231"/>
      <c r="T27" s="232">
        <v>0.06</v>
      </c>
      <c r="U27" s="231">
        <f>ROUND(E27*T27,2)</f>
        <v>0.43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107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20</v>
      </c>
      <c r="B28" s="223" t="s">
        <v>146</v>
      </c>
      <c r="C28" s="266" t="s">
        <v>147</v>
      </c>
      <c r="D28" s="225" t="s">
        <v>125</v>
      </c>
      <c r="E28" s="227">
        <v>7.2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31">
        <v>0</v>
      </c>
      <c r="O28" s="231">
        <f>ROUND(E28*N28,2)</f>
        <v>0</v>
      </c>
      <c r="P28" s="231">
        <v>0.22</v>
      </c>
      <c r="Q28" s="231">
        <f>ROUND(E28*P28,2)</f>
        <v>1.58</v>
      </c>
      <c r="R28" s="231"/>
      <c r="S28" s="231"/>
      <c r="T28" s="232">
        <v>0.375</v>
      </c>
      <c r="U28" s="231">
        <f>ROUND(E28*T28,2)</f>
        <v>2.7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107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21</v>
      </c>
      <c r="B29" s="223" t="s">
        <v>148</v>
      </c>
      <c r="C29" s="266" t="s">
        <v>149</v>
      </c>
      <c r="D29" s="225" t="s">
        <v>125</v>
      </c>
      <c r="E29" s="227">
        <v>3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0.33</v>
      </c>
      <c r="Q29" s="231">
        <f>ROUND(E29*P29,2)</f>
        <v>0.99</v>
      </c>
      <c r="R29" s="231"/>
      <c r="S29" s="231"/>
      <c r="T29" s="232">
        <v>0.625</v>
      </c>
      <c r="U29" s="231">
        <f>ROUND(E29*T29,2)</f>
        <v>1.88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107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>
        <v>22</v>
      </c>
      <c r="B30" s="223" t="s">
        <v>150</v>
      </c>
      <c r="C30" s="266" t="s">
        <v>151</v>
      </c>
      <c r="D30" s="225" t="s">
        <v>106</v>
      </c>
      <c r="E30" s="227">
        <v>4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0.23</v>
      </c>
      <c r="Q30" s="231">
        <f>ROUND(E30*P30,2)</f>
        <v>0.92</v>
      </c>
      <c r="R30" s="231"/>
      <c r="S30" s="231"/>
      <c r="T30" s="232">
        <v>0.22700000000000001</v>
      </c>
      <c r="U30" s="231">
        <f>ROUND(E30*T30,2)</f>
        <v>0.91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107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>
        <v>23</v>
      </c>
      <c r="B31" s="223" t="s">
        <v>152</v>
      </c>
      <c r="C31" s="266" t="s">
        <v>153</v>
      </c>
      <c r="D31" s="225" t="s">
        <v>125</v>
      </c>
      <c r="E31" s="227">
        <v>7.2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0.01</v>
      </c>
      <c r="U31" s="231">
        <f>ROUND(E31*T31,2)</f>
        <v>7.0000000000000007E-2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107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x14ac:dyDescent="0.2">
      <c r="A32" s="219" t="s">
        <v>102</v>
      </c>
      <c r="B32" s="224" t="s">
        <v>61</v>
      </c>
      <c r="C32" s="267" t="s">
        <v>62</v>
      </c>
      <c r="D32" s="226"/>
      <c r="E32" s="228"/>
      <c r="F32" s="233"/>
      <c r="G32" s="233">
        <f>SUMIF(AE33:AE33,"&lt;&gt;NOR",G33:G33)</f>
        <v>0</v>
      </c>
      <c r="H32" s="233"/>
      <c r="I32" s="233">
        <f>SUM(I33:I33)</f>
        <v>0</v>
      </c>
      <c r="J32" s="233"/>
      <c r="K32" s="233">
        <f>SUM(K33:K33)</f>
        <v>0</v>
      </c>
      <c r="L32" s="233"/>
      <c r="M32" s="233">
        <f>SUM(M33:M33)</f>
        <v>0</v>
      </c>
      <c r="N32" s="233"/>
      <c r="O32" s="233">
        <f>SUM(O33:O33)</f>
        <v>1.59</v>
      </c>
      <c r="P32" s="233"/>
      <c r="Q32" s="233">
        <f>SUM(Q33:Q33)</f>
        <v>0</v>
      </c>
      <c r="R32" s="233"/>
      <c r="S32" s="233"/>
      <c r="T32" s="234"/>
      <c r="U32" s="233">
        <f>SUM(U33:U33)</f>
        <v>2.37</v>
      </c>
      <c r="AE32" t="s">
        <v>103</v>
      </c>
    </row>
    <row r="33" spans="1:60" ht="22.5" outlineLevel="1" x14ac:dyDescent="0.2">
      <c r="A33" s="218">
        <v>24</v>
      </c>
      <c r="B33" s="223" t="s">
        <v>154</v>
      </c>
      <c r="C33" s="266" t="s">
        <v>155</v>
      </c>
      <c r="D33" s="225" t="s">
        <v>112</v>
      </c>
      <c r="E33" s="227">
        <v>1.4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31">
        <v>1.1322000000000001</v>
      </c>
      <c r="O33" s="231">
        <f>ROUND(E33*N33,2)</f>
        <v>1.59</v>
      </c>
      <c r="P33" s="231">
        <v>0</v>
      </c>
      <c r="Q33" s="231">
        <f>ROUND(E33*P33,2)</f>
        <v>0</v>
      </c>
      <c r="R33" s="231"/>
      <c r="S33" s="231"/>
      <c r="T33" s="232">
        <v>1.6950000000000001</v>
      </c>
      <c r="U33" s="231">
        <f>ROUND(E33*T33,2)</f>
        <v>2.37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107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x14ac:dyDescent="0.2">
      <c r="A34" s="219" t="s">
        <v>102</v>
      </c>
      <c r="B34" s="224" t="s">
        <v>63</v>
      </c>
      <c r="C34" s="267" t="s">
        <v>64</v>
      </c>
      <c r="D34" s="226"/>
      <c r="E34" s="228"/>
      <c r="F34" s="233"/>
      <c r="G34" s="233">
        <f>SUMIF(AE35:AE39,"&lt;&gt;NOR",G35:G39)</f>
        <v>0</v>
      </c>
      <c r="H34" s="233"/>
      <c r="I34" s="233">
        <f>SUM(I35:I39)</f>
        <v>0</v>
      </c>
      <c r="J34" s="233"/>
      <c r="K34" s="233">
        <f>SUM(K35:K39)</f>
        <v>0</v>
      </c>
      <c r="L34" s="233"/>
      <c r="M34" s="233">
        <f>SUM(M35:M39)</f>
        <v>0</v>
      </c>
      <c r="N34" s="233"/>
      <c r="O34" s="233">
        <f>SUM(O35:O39)</f>
        <v>8.1700000000000017</v>
      </c>
      <c r="P34" s="233"/>
      <c r="Q34" s="233">
        <f>SUM(Q35:Q39)</f>
        <v>0</v>
      </c>
      <c r="R34" s="233"/>
      <c r="S34" s="233"/>
      <c r="T34" s="234"/>
      <c r="U34" s="233">
        <f>SUM(U35:U39)</f>
        <v>3.4200000000000004</v>
      </c>
      <c r="AE34" t="s">
        <v>103</v>
      </c>
    </row>
    <row r="35" spans="1:60" outlineLevel="1" x14ac:dyDescent="0.2">
      <c r="A35" s="218">
        <v>25</v>
      </c>
      <c r="B35" s="223" t="s">
        <v>156</v>
      </c>
      <c r="C35" s="266" t="s">
        <v>157</v>
      </c>
      <c r="D35" s="225" t="s">
        <v>112</v>
      </c>
      <c r="E35" s="227">
        <v>2.88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1.6867000000000001</v>
      </c>
      <c r="O35" s="231">
        <f>ROUND(E35*N35,2)</f>
        <v>4.8600000000000003</v>
      </c>
      <c r="P35" s="231">
        <v>0</v>
      </c>
      <c r="Q35" s="231">
        <f>ROUND(E35*P35,2)</f>
        <v>0</v>
      </c>
      <c r="R35" s="231"/>
      <c r="S35" s="231"/>
      <c r="T35" s="232">
        <v>0.16200000000000001</v>
      </c>
      <c r="U35" s="231">
        <f>ROUND(E35*T35,2)</f>
        <v>0.47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107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>
        <v>26</v>
      </c>
      <c r="B36" s="223" t="s">
        <v>158</v>
      </c>
      <c r="C36" s="266" t="s">
        <v>159</v>
      </c>
      <c r="D36" s="225" t="s">
        <v>125</v>
      </c>
      <c r="E36" s="227">
        <v>7.2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0.10255</v>
      </c>
      <c r="O36" s="231">
        <f>ROUND(E36*N36,2)</f>
        <v>0.74</v>
      </c>
      <c r="P36" s="231">
        <v>0</v>
      </c>
      <c r="Q36" s="231">
        <f>ROUND(E36*P36,2)</f>
        <v>0</v>
      </c>
      <c r="R36" s="231"/>
      <c r="S36" s="231"/>
      <c r="T36" s="232">
        <v>0.111</v>
      </c>
      <c r="U36" s="231">
        <f>ROUND(E36*T36,2)</f>
        <v>0.8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107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27</v>
      </c>
      <c r="B37" s="223" t="s">
        <v>160</v>
      </c>
      <c r="C37" s="266" t="s">
        <v>161</v>
      </c>
      <c r="D37" s="225" t="s">
        <v>125</v>
      </c>
      <c r="E37" s="227">
        <v>7.2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0.15382000000000001</v>
      </c>
      <c r="O37" s="231">
        <f>ROUND(E37*N37,2)</f>
        <v>1.1100000000000001</v>
      </c>
      <c r="P37" s="231">
        <v>0</v>
      </c>
      <c r="Q37" s="231">
        <f>ROUND(E37*P37,2)</f>
        <v>0</v>
      </c>
      <c r="R37" s="231"/>
      <c r="S37" s="231"/>
      <c r="T37" s="232">
        <v>0.123</v>
      </c>
      <c r="U37" s="231">
        <f>ROUND(E37*T37,2)</f>
        <v>0.89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107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>
        <v>28</v>
      </c>
      <c r="B38" s="223" t="s">
        <v>162</v>
      </c>
      <c r="C38" s="266" t="s">
        <v>163</v>
      </c>
      <c r="D38" s="225" t="s">
        <v>125</v>
      </c>
      <c r="E38" s="227">
        <v>7.2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31">
        <v>0.12659999999999999</v>
      </c>
      <c r="O38" s="231">
        <f>ROUND(E38*N38,2)</f>
        <v>0.91</v>
      </c>
      <c r="P38" s="231">
        <v>0</v>
      </c>
      <c r="Q38" s="231">
        <f>ROUND(E38*P38,2)</f>
        <v>0</v>
      </c>
      <c r="R38" s="231"/>
      <c r="S38" s="231"/>
      <c r="T38" s="232">
        <v>9.1999999999999998E-2</v>
      </c>
      <c r="U38" s="231">
        <f>ROUND(E38*T38,2)</f>
        <v>0.66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107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29</v>
      </c>
      <c r="B39" s="223" t="s">
        <v>164</v>
      </c>
      <c r="C39" s="266" t="s">
        <v>165</v>
      </c>
      <c r="D39" s="225" t="s">
        <v>125</v>
      </c>
      <c r="E39" s="227">
        <v>7.2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31">
        <v>7.596E-2</v>
      </c>
      <c r="O39" s="231">
        <f>ROUND(E39*N39,2)</f>
        <v>0.55000000000000004</v>
      </c>
      <c r="P39" s="231">
        <v>0</v>
      </c>
      <c r="Q39" s="231">
        <f>ROUND(E39*P39,2)</f>
        <v>0</v>
      </c>
      <c r="R39" s="231"/>
      <c r="S39" s="231"/>
      <c r="T39" s="232">
        <v>8.3000000000000004E-2</v>
      </c>
      <c r="U39" s="231">
        <f>ROUND(E39*T39,2)</f>
        <v>0.6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107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x14ac:dyDescent="0.2">
      <c r="A40" s="219" t="s">
        <v>102</v>
      </c>
      <c r="B40" s="224" t="s">
        <v>65</v>
      </c>
      <c r="C40" s="267" t="s">
        <v>66</v>
      </c>
      <c r="D40" s="226"/>
      <c r="E40" s="228"/>
      <c r="F40" s="233"/>
      <c r="G40" s="233">
        <f>SUMIF(AE41:AE50,"&lt;&gt;NOR",G41:G50)</f>
        <v>0</v>
      </c>
      <c r="H40" s="233"/>
      <c r="I40" s="233">
        <f>SUM(I41:I50)</f>
        <v>0</v>
      </c>
      <c r="J40" s="233"/>
      <c r="K40" s="233">
        <f>SUM(K41:K50)</f>
        <v>0</v>
      </c>
      <c r="L40" s="233"/>
      <c r="M40" s="233">
        <f>SUM(M41:M50)</f>
        <v>0</v>
      </c>
      <c r="N40" s="233"/>
      <c r="O40" s="233">
        <f>SUM(O41:O50)</f>
        <v>0.43</v>
      </c>
      <c r="P40" s="233"/>
      <c r="Q40" s="233">
        <f>SUM(Q41:Q50)</f>
        <v>0</v>
      </c>
      <c r="R40" s="233"/>
      <c r="S40" s="233"/>
      <c r="T40" s="234"/>
      <c r="U40" s="233">
        <f>SUM(U41:U50)</f>
        <v>5.0599999999999996</v>
      </c>
      <c r="AE40" t="s">
        <v>103</v>
      </c>
    </row>
    <row r="41" spans="1:60" outlineLevel="1" x14ac:dyDescent="0.2">
      <c r="A41" s="218">
        <v>30</v>
      </c>
      <c r="B41" s="223" t="s">
        <v>166</v>
      </c>
      <c r="C41" s="266" t="s">
        <v>167</v>
      </c>
      <c r="D41" s="225" t="s">
        <v>106</v>
      </c>
      <c r="E41" s="227">
        <v>9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3.5999999999999997E-2</v>
      </c>
      <c r="U41" s="231">
        <f>ROUND(E41*T41,2)</f>
        <v>0.32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107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>
        <v>31</v>
      </c>
      <c r="B42" s="223" t="s">
        <v>168</v>
      </c>
      <c r="C42" s="266" t="s">
        <v>169</v>
      </c>
      <c r="D42" s="225" t="s">
        <v>170</v>
      </c>
      <c r="E42" s="227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31">
        <v>8.0000000000000007E-5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/>
      <c r="T42" s="232">
        <v>0.92</v>
      </c>
      <c r="U42" s="231">
        <f>ROUND(E42*T42,2)</f>
        <v>0.92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107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>
        <v>32</v>
      </c>
      <c r="B43" s="223" t="s">
        <v>171</v>
      </c>
      <c r="C43" s="266" t="s">
        <v>172</v>
      </c>
      <c r="D43" s="225" t="s">
        <v>170</v>
      </c>
      <c r="E43" s="227">
        <v>1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3.82</v>
      </c>
      <c r="U43" s="231">
        <f>ROUND(E43*T43,2)</f>
        <v>3.82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107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>
        <v>33</v>
      </c>
      <c r="B44" s="223" t="s">
        <v>173</v>
      </c>
      <c r="C44" s="266" t="s">
        <v>174</v>
      </c>
      <c r="D44" s="225" t="s">
        <v>170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31">
        <v>2.8999999999999998E-3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175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>
        <v>34</v>
      </c>
      <c r="B45" s="223" t="s">
        <v>176</v>
      </c>
      <c r="C45" s="266" t="s">
        <v>177</v>
      </c>
      <c r="D45" s="225" t="s">
        <v>170</v>
      </c>
      <c r="E45" s="227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1E-3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/>
      <c r="T45" s="232">
        <v>0</v>
      </c>
      <c r="U45" s="231">
        <f>ROUND(E45*T45,2)</f>
        <v>0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107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>
        <v>35</v>
      </c>
      <c r="B46" s="223" t="s">
        <v>176</v>
      </c>
      <c r="C46" s="266" t="s">
        <v>178</v>
      </c>
      <c r="D46" s="225" t="s">
        <v>170</v>
      </c>
      <c r="E46" s="227">
        <v>2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5.0000000000000001E-4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107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36</v>
      </c>
      <c r="B47" s="223" t="s">
        <v>176</v>
      </c>
      <c r="C47" s="266" t="s">
        <v>179</v>
      </c>
      <c r="D47" s="225" t="s">
        <v>170</v>
      </c>
      <c r="E47" s="227">
        <v>1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31">
        <v>4.0000000000000001E-3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107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>
        <v>37</v>
      </c>
      <c r="B48" s="223" t="s">
        <v>180</v>
      </c>
      <c r="C48" s="266" t="s">
        <v>181</v>
      </c>
      <c r="D48" s="225" t="s">
        <v>170</v>
      </c>
      <c r="E48" s="227">
        <v>1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8.0000000000000002E-3</v>
      </c>
      <c r="O48" s="231">
        <f>ROUND(E48*N48,2)</f>
        <v>0.01</v>
      </c>
      <c r="P48" s="231">
        <v>0</v>
      </c>
      <c r="Q48" s="231">
        <f>ROUND(E48*P48,2)</f>
        <v>0</v>
      </c>
      <c r="R48" s="231"/>
      <c r="S48" s="231"/>
      <c r="T48" s="232">
        <v>0</v>
      </c>
      <c r="U48" s="23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107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2.5" outlineLevel="1" x14ac:dyDescent="0.2">
      <c r="A49" s="218">
        <v>38</v>
      </c>
      <c r="B49" s="223" t="s">
        <v>176</v>
      </c>
      <c r="C49" s="266" t="s">
        <v>182</v>
      </c>
      <c r="D49" s="225" t="s">
        <v>170</v>
      </c>
      <c r="E49" s="227">
        <v>1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31">
        <v>0.12</v>
      </c>
      <c r="O49" s="231">
        <f>ROUND(E49*N49,2)</f>
        <v>0.12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107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22.5" outlineLevel="1" x14ac:dyDescent="0.2">
      <c r="A50" s="218">
        <v>39</v>
      </c>
      <c r="B50" s="223" t="s">
        <v>176</v>
      </c>
      <c r="C50" s="266" t="s">
        <v>183</v>
      </c>
      <c r="D50" s="225" t="s">
        <v>170</v>
      </c>
      <c r="E50" s="227">
        <v>1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31">
        <v>0.3</v>
      </c>
      <c r="O50" s="231">
        <f>ROUND(E50*N50,2)</f>
        <v>0.3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107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x14ac:dyDescent="0.2">
      <c r="A51" s="219" t="s">
        <v>102</v>
      </c>
      <c r="B51" s="224" t="s">
        <v>67</v>
      </c>
      <c r="C51" s="267" t="s">
        <v>68</v>
      </c>
      <c r="D51" s="226"/>
      <c r="E51" s="228"/>
      <c r="F51" s="233"/>
      <c r="G51" s="233">
        <f>SUMIF(AE52:AE52,"&lt;&gt;NOR",G52:G52)</f>
        <v>0</v>
      </c>
      <c r="H51" s="233"/>
      <c r="I51" s="233">
        <f>SUM(I52:I52)</f>
        <v>0</v>
      </c>
      <c r="J51" s="233"/>
      <c r="K51" s="233">
        <f>SUM(K52:K52)</f>
        <v>0</v>
      </c>
      <c r="L51" s="233"/>
      <c r="M51" s="233">
        <f>SUM(M52:M52)</f>
        <v>0</v>
      </c>
      <c r="N51" s="233"/>
      <c r="O51" s="233">
        <f>SUM(O52:O52)</f>
        <v>0</v>
      </c>
      <c r="P51" s="233"/>
      <c r="Q51" s="233">
        <f>SUM(Q52:Q52)</f>
        <v>0</v>
      </c>
      <c r="R51" s="233"/>
      <c r="S51" s="233"/>
      <c r="T51" s="234"/>
      <c r="U51" s="233">
        <f>SUM(U52:U52)</f>
        <v>0.68</v>
      </c>
      <c r="AE51" t="s">
        <v>103</v>
      </c>
    </row>
    <row r="52" spans="1:60" outlineLevel="1" x14ac:dyDescent="0.2">
      <c r="A52" s="218">
        <v>40</v>
      </c>
      <c r="B52" s="223" t="s">
        <v>184</v>
      </c>
      <c r="C52" s="266" t="s">
        <v>185</v>
      </c>
      <c r="D52" s="225" t="s">
        <v>106</v>
      </c>
      <c r="E52" s="227">
        <v>9.1999999999999993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7.3999999999999996E-2</v>
      </c>
      <c r="U52" s="231">
        <f>ROUND(E52*T52,2)</f>
        <v>0.68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107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x14ac:dyDescent="0.2">
      <c r="A53" s="219" t="s">
        <v>102</v>
      </c>
      <c r="B53" s="224" t="s">
        <v>69</v>
      </c>
      <c r="C53" s="267" t="s">
        <v>70</v>
      </c>
      <c r="D53" s="226"/>
      <c r="E53" s="228"/>
      <c r="F53" s="233"/>
      <c r="G53" s="233">
        <f>SUMIF(AE54:AE57,"&lt;&gt;NOR",G54:G57)</f>
        <v>0</v>
      </c>
      <c r="H53" s="233"/>
      <c r="I53" s="233">
        <f>SUM(I54:I57)</f>
        <v>0</v>
      </c>
      <c r="J53" s="233"/>
      <c r="K53" s="233">
        <f>SUM(K54:K57)</f>
        <v>0</v>
      </c>
      <c r="L53" s="233"/>
      <c r="M53" s="233">
        <f>SUM(M54:M57)</f>
        <v>0</v>
      </c>
      <c r="N53" s="233"/>
      <c r="O53" s="233">
        <f>SUM(O54:O57)</f>
        <v>0</v>
      </c>
      <c r="P53" s="233"/>
      <c r="Q53" s="233">
        <f>SUM(Q54:Q57)</f>
        <v>0</v>
      </c>
      <c r="R53" s="233"/>
      <c r="S53" s="233"/>
      <c r="T53" s="234"/>
      <c r="U53" s="233">
        <f>SUM(U54:U57)</f>
        <v>8.7199999999999989</v>
      </c>
      <c r="AE53" t="s">
        <v>103</v>
      </c>
    </row>
    <row r="54" spans="1:60" outlineLevel="1" x14ac:dyDescent="0.2">
      <c r="A54" s="218">
        <v>41</v>
      </c>
      <c r="B54" s="223" t="s">
        <v>186</v>
      </c>
      <c r="C54" s="266" t="s">
        <v>187</v>
      </c>
      <c r="D54" s="225" t="s">
        <v>188</v>
      </c>
      <c r="E54" s="227">
        <v>10.622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9.9000000000000005E-2</v>
      </c>
      <c r="U54" s="231">
        <f>ROUND(E54*T54,2)</f>
        <v>1.05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107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42</v>
      </c>
      <c r="B55" s="223" t="s">
        <v>189</v>
      </c>
      <c r="C55" s="266" t="s">
        <v>190</v>
      </c>
      <c r="D55" s="225" t="s">
        <v>188</v>
      </c>
      <c r="E55" s="227">
        <v>10.622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0.68799999999999994</v>
      </c>
      <c r="U55" s="231">
        <f>ROUND(E55*T55,2)</f>
        <v>7.31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107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>
        <v>43</v>
      </c>
      <c r="B56" s="223" t="s">
        <v>191</v>
      </c>
      <c r="C56" s="266" t="s">
        <v>192</v>
      </c>
      <c r="D56" s="225" t="s">
        <v>188</v>
      </c>
      <c r="E56" s="227">
        <v>10.622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</v>
      </c>
      <c r="U56" s="23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107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>
        <v>44</v>
      </c>
      <c r="B57" s="223" t="s">
        <v>193</v>
      </c>
      <c r="C57" s="266" t="s">
        <v>194</v>
      </c>
      <c r="D57" s="225" t="s">
        <v>106</v>
      </c>
      <c r="E57" s="227">
        <v>4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/>
      <c r="T57" s="232">
        <v>0.09</v>
      </c>
      <c r="U57" s="231">
        <f>ROUND(E57*T57,2)</f>
        <v>0.36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107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x14ac:dyDescent="0.2">
      <c r="A58" s="219" t="s">
        <v>102</v>
      </c>
      <c r="B58" s="224" t="s">
        <v>71</v>
      </c>
      <c r="C58" s="267" t="s">
        <v>72</v>
      </c>
      <c r="D58" s="226"/>
      <c r="E58" s="228"/>
      <c r="F58" s="233"/>
      <c r="G58" s="233">
        <f>SUMIF(AE59:AE63,"&lt;&gt;NOR",G59:G63)</f>
        <v>0</v>
      </c>
      <c r="H58" s="233"/>
      <c r="I58" s="233">
        <f>SUM(I59:I63)</f>
        <v>0</v>
      </c>
      <c r="J58" s="233"/>
      <c r="K58" s="233">
        <f>SUM(K59:K63)</f>
        <v>0</v>
      </c>
      <c r="L58" s="233"/>
      <c r="M58" s="233">
        <f>SUM(M59:M63)</f>
        <v>0</v>
      </c>
      <c r="N58" s="233"/>
      <c r="O58" s="233">
        <f>SUM(O59:O63)</f>
        <v>0</v>
      </c>
      <c r="P58" s="233"/>
      <c r="Q58" s="233">
        <f>SUM(Q59:Q63)</f>
        <v>0</v>
      </c>
      <c r="R58" s="233"/>
      <c r="S58" s="233"/>
      <c r="T58" s="234"/>
      <c r="U58" s="233">
        <f>SUM(U59:U63)</f>
        <v>9.3000000000000007</v>
      </c>
      <c r="AE58" t="s">
        <v>103</v>
      </c>
    </row>
    <row r="59" spans="1:60" outlineLevel="1" x14ac:dyDescent="0.2">
      <c r="A59" s="218">
        <v>45</v>
      </c>
      <c r="B59" s="223" t="s">
        <v>195</v>
      </c>
      <c r="C59" s="266" t="s">
        <v>196</v>
      </c>
      <c r="D59" s="225" t="s">
        <v>188</v>
      </c>
      <c r="E59" s="227">
        <v>8.1620000000000008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107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46</v>
      </c>
      <c r="B60" s="223" t="s">
        <v>197</v>
      </c>
      <c r="C60" s="266" t="s">
        <v>198</v>
      </c>
      <c r="D60" s="225" t="s">
        <v>188</v>
      </c>
      <c r="E60" s="227">
        <v>8.1620000000000008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107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47</v>
      </c>
      <c r="B61" s="223" t="s">
        <v>199</v>
      </c>
      <c r="C61" s="266" t="s">
        <v>200</v>
      </c>
      <c r="D61" s="225" t="s">
        <v>188</v>
      </c>
      <c r="E61" s="227">
        <v>9.44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/>
      <c r="T61" s="232">
        <v>0.21149999999999999</v>
      </c>
      <c r="U61" s="231">
        <f>ROUND(E61*T61,2)</f>
        <v>2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107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48</v>
      </c>
      <c r="B62" s="223" t="s">
        <v>201</v>
      </c>
      <c r="C62" s="266" t="s">
        <v>202</v>
      </c>
      <c r="D62" s="225" t="s">
        <v>188</v>
      </c>
      <c r="E62" s="227">
        <v>9.44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/>
      <c r="T62" s="232">
        <v>0.77339999999999998</v>
      </c>
      <c r="U62" s="231">
        <f>ROUND(E62*T62,2)</f>
        <v>7.3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107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>
        <v>49</v>
      </c>
      <c r="B63" s="223" t="s">
        <v>203</v>
      </c>
      <c r="C63" s="266" t="s">
        <v>204</v>
      </c>
      <c r="D63" s="225" t="s">
        <v>188</v>
      </c>
      <c r="E63" s="227">
        <v>9.44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/>
      <c r="T63" s="232">
        <v>0</v>
      </c>
      <c r="U63" s="23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107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x14ac:dyDescent="0.2">
      <c r="A64" s="219" t="s">
        <v>102</v>
      </c>
      <c r="B64" s="224" t="s">
        <v>73</v>
      </c>
      <c r="C64" s="267" t="s">
        <v>74</v>
      </c>
      <c r="D64" s="226"/>
      <c r="E64" s="228"/>
      <c r="F64" s="233"/>
      <c r="G64" s="233">
        <f>SUMIF(AE65:AE70,"&lt;&gt;NOR",G65:G70)</f>
        <v>0</v>
      </c>
      <c r="H64" s="233"/>
      <c r="I64" s="233">
        <f>SUM(I65:I70)</f>
        <v>0</v>
      </c>
      <c r="J64" s="233"/>
      <c r="K64" s="233">
        <f>SUM(K65:K70)</f>
        <v>0</v>
      </c>
      <c r="L64" s="233"/>
      <c r="M64" s="233">
        <f>SUM(M65:M70)</f>
        <v>0</v>
      </c>
      <c r="N64" s="233"/>
      <c r="O64" s="233">
        <f>SUM(O65:O70)</f>
        <v>0</v>
      </c>
      <c r="P64" s="233"/>
      <c r="Q64" s="233">
        <f>SUM(Q65:Q70)</f>
        <v>0</v>
      </c>
      <c r="R64" s="233"/>
      <c r="S64" s="233"/>
      <c r="T64" s="234"/>
      <c r="U64" s="233">
        <f>SUM(U65:U70)</f>
        <v>0.98000000000000009</v>
      </c>
      <c r="AE64" t="s">
        <v>103</v>
      </c>
    </row>
    <row r="65" spans="1:60" outlineLevel="1" x14ac:dyDescent="0.2">
      <c r="A65" s="218">
        <v>50</v>
      </c>
      <c r="B65" s="223" t="s">
        <v>205</v>
      </c>
      <c r="C65" s="266" t="s">
        <v>206</v>
      </c>
      <c r="D65" s="225" t="s">
        <v>170</v>
      </c>
      <c r="E65" s="227">
        <v>1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31">
        <v>5.1999999999999995E-4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/>
      <c r="T65" s="232">
        <v>0.26900000000000002</v>
      </c>
      <c r="U65" s="231">
        <f>ROUND(E65*T65,2)</f>
        <v>0.27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107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>
        <v>51</v>
      </c>
      <c r="B66" s="223" t="s">
        <v>207</v>
      </c>
      <c r="C66" s="266" t="s">
        <v>208</v>
      </c>
      <c r="D66" s="225" t="s">
        <v>170</v>
      </c>
      <c r="E66" s="227">
        <v>1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31">
        <v>7.3999999999999999E-4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/>
      <c r="T66" s="232">
        <v>0.26900000000000002</v>
      </c>
      <c r="U66" s="231">
        <f>ROUND(E66*T66,2)</f>
        <v>0.27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107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52</v>
      </c>
      <c r="B67" s="223" t="s">
        <v>176</v>
      </c>
      <c r="C67" s="266" t="s">
        <v>209</v>
      </c>
      <c r="D67" s="225" t="s">
        <v>106</v>
      </c>
      <c r="E67" s="227">
        <v>2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5.9999999999999995E-4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/>
      <c r="T67" s="232">
        <v>0</v>
      </c>
      <c r="U67" s="231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107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>
        <v>53</v>
      </c>
      <c r="B68" s="223" t="s">
        <v>210</v>
      </c>
      <c r="C68" s="266" t="s">
        <v>211</v>
      </c>
      <c r="D68" s="225" t="s">
        <v>170</v>
      </c>
      <c r="E68" s="227">
        <v>1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31">
        <v>1.3999999999999999E-4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/>
      <c r="T68" s="232">
        <v>0.16500000000000001</v>
      </c>
      <c r="U68" s="231">
        <f>ROUND(E68*T68,2)</f>
        <v>0.17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107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>
        <v>54</v>
      </c>
      <c r="B69" s="223" t="s">
        <v>212</v>
      </c>
      <c r="C69" s="266" t="s">
        <v>213</v>
      </c>
      <c r="D69" s="225" t="s">
        <v>170</v>
      </c>
      <c r="E69" s="227">
        <v>1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4.8000000000000001E-4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/>
      <c r="T69" s="232">
        <v>0.26900000000000002</v>
      </c>
      <c r="U69" s="231">
        <f>ROUND(E69*T69,2)</f>
        <v>0.27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107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44">
        <v>55</v>
      </c>
      <c r="B70" s="245" t="s">
        <v>214</v>
      </c>
      <c r="C70" s="268" t="s">
        <v>215</v>
      </c>
      <c r="D70" s="246" t="s">
        <v>188</v>
      </c>
      <c r="E70" s="247">
        <v>3.0000000000000001E-3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21</v>
      </c>
      <c r="M70" s="249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49"/>
      <c r="S70" s="249"/>
      <c r="T70" s="250">
        <v>1.327</v>
      </c>
      <c r="U70" s="249">
        <f>ROUND(E70*T70,2)</f>
        <v>0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107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x14ac:dyDescent="0.2">
      <c r="A71" s="6"/>
      <c r="B71" s="7" t="s">
        <v>216</v>
      </c>
      <c r="C71" s="269" t="s">
        <v>216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15</v>
      </c>
      <c r="AD71">
        <v>21</v>
      </c>
    </row>
    <row r="72" spans="1:60" x14ac:dyDescent="0.2">
      <c r="A72" s="251"/>
      <c r="B72" s="252">
        <v>26</v>
      </c>
      <c r="C72" s="270" t="s">
        <v>216</v>
      </c>
      <c r="D72" s="253"/>
      <c r="E72" s="254"/>
      <c r="F72" s="254"/>
      <c r="G72" s="265">
        <f>G8+G32+G34+G40+G51+G53+G58+G64</f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f>SUMIF(L7:L70,AC71,G7:G70)</f>
        <v>0</v>
      </c>
      <c r="AD72">
        <f>SUMIF(L7:L70,AD71,G7:G70)</f>
        <v>0</v>
      </c>
      <c r="AE72" t="s">
        <v>217</v>
      </c>
    </row>
    <row r="73" spans="1:60" x14ac:dyDescent="0.2">
      <c r="A73" s="6"/>
      <c r="B73" s="7" t="s">
        <v>216</v>
      </c>
      <c r="C73" s="269" t="s">
        <v>216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6"/>
      <c r="B74" s="7" t="s">
        <v>216</v>
      </c>
      <c r="C74" s="269" t="s">
        <v>216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55">
        <v>33</v>
      </c>
      <c r="B75" s="255"/>
      <c r="C75" s="271"/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6"/>
      <c r="B76" s="257"/>
      <c r="C76" s="272"/>
      <c r="D76" s="257"/>
      <c r="E76" s="257"/>
      <c r="F76" s="257"/>
      <c r="G76" s="258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E76" t="s">
        <v>218</v>
      </c>
    </row>
    <row r="77" spans="1:60" x14ac:dyDescent="0.2">
      <c r="A77" s="259"/>
      <c r="B77" s="260"/>
      <c r="C77" s="273"/>
      <c r="D77" s="260"/>
      <c r="E77" s="260"/>
      <c r="F77" s="260"/>
      <c r="G77" s="261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9"/>
      <c r="B78" s="260"/>
      <c r="C78" s="273"/>
      <c r="D78" s="260"/>
      <c r="E78" s="260"/>
      <c r="F78" s="260"/>
      <c r="G78" s="261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9"/>
      <c r="B79" s="260"/>
      <c r="C79" s="273"/>
      <c r="D79" s="260"/>
      <c r="E79" s="260"/>
      <c r="F79" s="260"/>
      <c r="G79" s="261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2"/>
      <c r="B80" s="263"/>
      <c r="C80" s="274"/>
      <c r="D80" s="263"/>
      <c r="E80" s="263"/>
      <c r="F80" s="263"/>
      <c r="G80" s="264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216</v>
      </c>
      <c r="C81" s="269" t="s">
        <v>216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C82" s="275"/>
      <c r="D82" s="198"/>
      <c r="AE82" t="s">
        <v>219</v>
      </c>
    </row>
    <row r="83" spans="1:31" x14ac:dyDescent="0.2">
      <c r="D83" s="198"/>
    </row>
    <row r="84" spans="1:31" x14ac:dyDescent="0.2">
      <c r="D84" s="198"/>
    </row>
    <row r="85" spans="1:31" x14ac:dyDescent="0.2">
      <c r="D85" s="198"/>
    </row>
    <row r="86" spans="1:31" x14ac:dyDescent="0.2">
      <c r="D86" s="198"/>
    </row>
    <row r="87" spans="1:31" x14ac:dyDescent="0.2">
      <c r="D87" s="198"/>
    </row>
    <row r="88" spans="1:31" x14ac:dyDescent="0.2">
      <c r="D88" s="198"/>
    </row>
    <row r="89" spans="1:31" x14ac:dyDescent="0.2">
      <c r="D89" s="198"/>
    </row>
    <row r="90" spans="1:31" x14ac:dyDescent="0.2">
      <c r="D90" s="198"/>
    </row>
    <row r="91" spans="1:31" x14ac:dyDescent="0.2">
      <c r="D91" s="198"/>
    </row>
    <row r="92" spans="1:31" x14ac:dyDescent="0.2">
      <c r="D92" s="198"/>
    </row>
    <row r="93" spans="1:31" x14ac:dyDescent="0.2">
      <c r="D93" s="198"/>
    </row>
    <row r="94" spans="1:31" x14ac:dyDescent="0.2">
      <c r="D94" s="198"/>
    </row>
    <row r="95" spans="1:31" x14ac:dyDescent="0.2">
      <c r="D95" s="198"/>
    </row>
    <row r="96" spans="1:31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75:C75"/>
    <mergeCell ref="A76:G80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DANEKL</dc:creator>
  <cp:lastModifiedBy>DANEKL</cp:lastModifiedBy>
  <cp:lastPrinted>2014-02-28T09:52:57Z</cp:lastPrinted>
  <dcterms:created xsi:type="dcterms:W3CDTF">2009-04-08T07:15:50Z</dcterms:created>
  <dcterms:modified xsi:type="dcterms:W3CDTF">2017-05-29T12:13:26Z</dcterms:modified>
</cp:coreProperties>
</file>